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ERSO\CMAR\DOCUMENTS OFFICIELS\BAREMES GUIDES\"/>
    </mc:Choice>
  </mc:AlternateContent>
  <workbookProtection workbookPassword="CA77" lockStructure="1"/>
  <bookViews>
    <workbookView xWindow="0" yWindow="0" windowWidth="25800" windowHeight="12435"/>
  </bookViews>
  <sheets>
    <sheet name="Coû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7" i="1" l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G11" i="1" s="1"/>
  <c r="C11" i="1"/>
  <c r="G10" i="1"/>
  <c r="H10" i="1" s="1"/>
  <c r="C10" i="1"/>
  <c r="E26" i="1" l="1"/>
  <c r="H11" i="1"/>
  <c r="D12" i="1"/>
  <c r="G12" i="1" s="1"/>
  <c r="F27" i="1" l="1"/>
  <c r="G27" i="1" s="1"/>
  <c r="G28" i="1" s="1"/>
  <c r="G32" i="1" s="1"/>
  <c r="C27" i="1"/>
  <c r="D13" i="1"/>
  <c r="G13" i="1" s="1"/>
  <c r="H12" i="1"/>
  <c r="D14" i="1" l="1"/>
  <c r="G14" i="1" s="1"/>
  <c r="H13" i="1"/>
  <c r="H14" i="1" l="1"/>
  <c r="D15" i="1"/>
  <c r="G15" i="1" s="1"/>
  <c r="H15" i="1" l="1"/>
  <c r="D16" i="1"/>
  <c r="G16" i="1" s="1"/>
  <c r="D17" i="1" l="1"/>
  <c r="G17" i="1" s="1"/>
  <c r="H16" i="1"/>
  <c r="D18" i="1" l="1"/>
  <c r="G18" i="1" s="1"/>
  <c r="H17" i="1"/>
  <c r="D19" i="1" l="1"/>
  <c r="H18" i="1"/>
</calcChain>
</file>

<file path=xl/sharedStrings.xml><?xml version="1.0" encoding="utf-8"?>
<sst xmlns="http://schemas.openxmlformats.org/spreadsheetml/2006/main" count="23" uniqueCount="20">
  <si>
    <t>Honoraire Arbitre</t>
  </si>
  <si>
    <t>Intérêt du Litige</t>
  </si>
  <si>
    <t>Base</t>
  </si>
  <si>
    <t>Plus</t>
  </si>
  <si>
    <t>Par tranche</t>
  </si>
  <si>
    <t>Honoraire maximum 1 arbitre</t>
  </si>
  <si>
    <t>Honoraire maximum 3 arbitres</t>
  </si>
  <si>
    <t>De</t>
  </si>
  <si>
    <t>à</t>
  </si>
  <si>
    <t>forfait</t>
  </si>
  <si>
    <t>Intérêt du litige</t>
  </si>
  <si>
    <t>Coût de l'arbitrage</t>
  </si>
  <si>
    <t>Jusqu'à</t>
  </si>
  <si>
    <t>Honoraire total hors taxe</t>
  </si>
  <si>
    <t>Droits d'ouverture administratifs du CMAR</t>
  </si>
  <si>
    <t>Coût total de l'arbitrage</t>
  </si>
  <si>
    <t>Nombre d'arbitres</t>
  </si>
  <si>
    <t>FRAIS DE DEPLACEMENT ET D'HEBERGEMENT DES ARBITRES EN SUS (COUT REEL)</t>
  </si>
  <si>
    <t>Pour les arbitrages organisés à la Réunion avec des arbitres résidant hors Réunion</t>
  </si>
  <si>
    <t>Pour les arbitrages organisés hors Réunion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</si>
</sst>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_€_ ;_ * \(#,##0.00\)\ _€_ ;_ * &quot;-&quot;??_)\ _€_ ;_ @_ "/>
    <numFmt numFmtId="165" formatCode="[Blue]#,##0_);[Red]\(#,##0\);_-* &quot;-&quot;??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 Rounded MT Bold"/>
      <family val="2"/>
    </font>
    <font>
      <sz val="12"/>
      <name val="Arial"/>
      <family val="2"/>
    </font>
    <font>
      <sz val="8"/>
      <color theme="0"/>
      <name val="Arial"/>
      <family val="2"/>
    </font>
    <font>
      <sz val="16"/>
      <name val="Arial Rounded MT Bold"/>
      <family val="2"/>
    </font>
    <font>
      <sz val="10"/>
      <color rgb="FF002060"/>
      <name val="Arial"/>
      <family val="2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165" fontId="3" fillId="2" borderId="6" xfId="1" applyNumberFormat="1" applyFont="1" applyFill="1" applyBorder="1" applyProtection="1">
      <protection locked="0"/>
    </xf>
    <xf numFmtId="164" fontId="2" fillId="0" borderId="0" xfId="1" applyFont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0" fontId="0" fillId="0" borderId="6" xfId="0" applyBorder="1" applyProtection="1"/>
    <xf numFmtId="165" fontId="2" fillId="0" borderId="6" xfId="1" applyNumberFormat="1" applyFont="1" applyBorder="1" applyProtection="1"/>
    <xf numFmtId="9" fontId="2" fillId="0" borderId="6" xfId="2" applyFont="1" applyBorder="1" applyAlignment="1" applyProtection="1">
      <alignment horizontal="center"/>
    </xf>
    <xf numFmtId="165" fontId="2" fillId="0" borderId="3" xfId="1" applyNumberFormat="1" applyFont="1" applyBorder="1" applyProtection="1"/>
    <xf numFmtId="10" fontId="2" fillId="0" borderId="6" xfId="2" applyNumberFormat="1" applyFont="1" applyBorder="1" applyProtection="1"/>
    <xf numFmtId="0" fontId="0" fillId="0" borderId="0" xfId="0" applyProtection="1"/>
    <xf numFmtId="0" fontId="3" fillId="0" borderId="1" xfId="0" applyFont="1" applyBorder="1" applyProtection="1"/>
    <xf numFmtId="164" fontId="3" fillId="0" borderId="2" xfId="1" applyFont="1" applyBorder="1" applyProtection="1"/>
    <xf numFmtId="0" fontId="3" fillId="0" borderId="2" xfId="0" applyFont="1" applyBorder="1" applyProtection="1"/>
    <xf numFmtId="0" fontId="2" fillId="0" borderId="0" xfId="0" applyFont="1" applyProtection="1"/>
    <xf numFmtId="164" fontId="2" fillId="0" borderId="0" xfId="1" applyFont="1" applyProtection="1"/>
    <xf numFmtId="164" fontId="4" fillId="0" borderId="10" xfId="1" applyFont="1" applyBorder="1" applyAlignment="1" applyProtection="1">
      <alignment horizontal="right"/>
    </xf>
    <xf numFmtId="164" fontId="4" fillId="0" borderId="0" xfId="1" applyFont="1" applyBorder="1" applyProtection="1"/>
    <xf numFmtId="0" fontId="4" fillId="0" borderId="0" xfId="0" applyFont="1" applyBorder="1" applyProtection="1"/>
    <xf numFmtId="165" fontId="4" fillId="0" borderId="0" xfId="1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right"/>
    </xf>
    <xf numFmtId="165" fontId="4" fillId="0" borderId="0" xfId="1" applyNumberFormat="1" applyFont="1" applyBorder="1" applyProtection="1"/>
    <xf numFmtId="164" fontId="4" fillId="0" borderId="0" xfId="1" applyFont="1" applyBorder="1" applyAlignment="1" applyProtection="1">
      <alignment horizontal="center"/>
    </xf>
    <xf numFmtId="10" fontId="4" fillId="0" borderId="0" xfId="2" applyNumberFormat="1" applyFont="1" applyBorder="1" applyAlignment="1" applyProtection="1">
      <alignment horizontal="center"/>
    </xf>
    <xf numFmtId="0" fontId="4" fillId="0" borderId="12" xfId="0" applyFont="1" applyBorder="1" applyProtection="1"/>
    <xf numFmtId="0" fontId="4" fillId="0" borderId="13" xfId="0" applyFont="1" applyBorder="1" applyProtection="1"/>
    <xf numFmtId="164" fontId="4" fillId="0" borderId="13" xfId="1" applyFont="1" applyBorder="1" applyProtection="1"/>
    <xf numFmtId="164" fontId="4" fillId="0" borderId="1" xfId="1" applyFont="1" applyBorder="1" applyProtection="1"/>
    <xf numFmtId="164" fontId="4" fillId="0" borderId="2" xfId="1" applyFont="1" applyBorder="1" applyProtection="1"/>
    <xf numFmtId="164" fontId="4" fillId="0" borderId="0" xfId="1" applyFont="1" applyProtection="1"/>
    <xf numFmtId="164" fontId="3" fillId="3" borderId="1" xfId="1" applyFont="1" applyFill="1" applyBorder="1" applyProtection="1"/>
    <xf numFmtId="164" fontId="4" fillId="3" borderId="2" xfId="1" applyFont="1" applyFill="1" applyBorder="1" applyProtection="1"/>
    <xf numFmtId="164" fontId="3" fillId="0" borderId="1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164" fontId="3" fillId="0" borderId="11" xfId="1" applyFont="1" applyBorder="1" applyAlignment="1" applyProtection="1">
      <alignment horizontal="center"/>
    </xf>
    <xf numFmtId="0" fontId="5" fillId="0" borderId="0" xfId="0" applyFont="1" applyProtection="1">
      <protection hidden="1"/>
    </xf>
    <xf numFmtId="0" fontId="0" fillId="2" borderId="14" xfId="0" applyFill="1" applyBorder="1" applyAlignment="1" applyProtection="1">
      <alignment horizontal="center"/>
      <protection locked="0"/>
    </xf>
    <xf numFmtId="164" fontId="6" fillId="0" borderId="2" xfId="1" applyFont="1" applyBorder="1" applyAlignment="1" applyProtection="1">
      <alignment horizontal="center" vertical="center"/>
    </xf>
    <xf numFmtId="164" fontId="6" fillId="0" borderId="0" xfId="1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0" fillId="0" borderId="16" xfId="0" applyBorder="1" applyProtection="1"/>
    <xf numFmtId="165" fontId="3" fillId="3" borderId="2" xfId="1" applyNumberFormat="1" applyFont="1" applyFill="1" applyBorder="1" applyAlignment="1" applyProtection="1">
      <alignment horizontal="center"/>
    </xf>
    <xf numFmtId="165" fontId="3" fillId="3" borderId="3" xfId="1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64" fontId="2" fillId="0" borderId="9" xfId="1" applyFont="1" applyBorder="1" applyAlignment="1" applyProtection="1">
      <alignment horizontal="center"/>
    </xf>
    <xf numFmtId="164" fontId="2" fillId="0" borderId="0" xfId="1" applyFont="1" applyAlignment="1" applyProtection="1">
      <alignment horizontal="center"/>
    </xf>
    <xf numFmtId="164" fontId="6" fillId="0" borderId="1" xfId="1" applyFont="1" applyBorder="1" applyAlignment="1" applyProtection="1">
      <alignment horizontal="center" vertical="center"/>
    </xf>
    <xf numFmtId="164" fontId="6" fillId="0" borderId="2" xfId="1" applyFont="1" applyBorder="1" applyAlignment="1" applyProtection="1">
      <alignment horizontal="center" vertical="center"/>
    </xf>
    <xf numFmtId="164" fontId="6" fillId="0" borderId="3" xfId="1" applyFont="1" applyBorder="1" applyAlignment="1" applyProtection="1">
      <alignment horizontal="center" vertical="center"/>
    </xf>
    <xf numFmtId="164" fontId="4" fillId="0" borderId="13" xfId="1" applyFont="1" applyBorder="1" applyAlignment="1" applyProtection="1">
      <alignment horizontal="center"/>
    </xf>
    <xf numFmtId="165" fontId="4" fillId="0" borderId="1" xfId="1" applyNumberFormat="1" applyFont="1" applyBorder="1" applyAlignment="1" applyProtection="1">
      <alignment horizontal="center"/>
    </xf>
    <xf numFmtId="165" fontId="4" fillId="0" borderId="3" xfId="1" applyNumberFormat="1" applyFont="1" applyBorder="1" applyAlignment="1" applyProtection="1">
      <alignment horizontal="center"/>
    </xf>
    <xf numFmtId="165" fontId="4" fillId="0" borderId="0" xfId="1" applyNumberFormat="1" applyFont="1" applyBorder="1" applyAlignment="1" applyProtection="1">
      <alignment horizontal="center"/>
    </xf>
    <xf numFmtId="165" fontId="4" fillId="0" borderId="11" xfId="1" applyNumberFormat="1" applyFont="1" applyBorder="1" applyAlignment="1" applyProtection="1">
      <alignment horizontal="center"/>
    </xf>
    <xf numFmtId="165" fontId="4" fillId="0" borderId="13" xfId="1" applyNumberFormat="1" applyFont="1" applyBorder="1" applyAlignment="1" applyProtection="1">
      <alignment horizontal="center"/>
    </xf>
    <xf numFmtId="165" fontId="4" fillId="0" borderId="15" xfId="1" applyNumberFormat="1" applyFont="1" applyBorder="1" applyAlignment="1" applyProtection="1">
      <alignment horizontal="center"/>
    </xf>
    <xf numFmtId="165" fontId="3" fillId="0" borderId="1" xfId="1" applyNumberFormat="1" applyFont="1" applyFill="1" applyBorder="1" applyAlignment="1" applyProtection="1">
      <alignment horizontal="center"/>
    </xf>
    <xf numFmtId="165" fontId="3" fillId="0" borderId="3" xfId="1" applyNumberFormat="1" applyFont="1" applyFill="1" applyBorder="1" applyAlignment="1" applyProtection="1">
      <alignment horizontal="center"/>
    </xf>
    <xf numFmtId="164" fontId="7" fillId="0" borderId="0" xfId="1" applyFont="1"/>
    <xf numFmtId="0" fontId="8" fillId="0" borderId="0" xfId="0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83259" y="35943"/>
    <xdr:ext cx="4076700" cy="1104900"/>
    <xdr:pic>
      <xdr:nvPicPr>
        <xdr:cNvPr id="2" name="Image 1">
          <a:extLst>
            <a:ext uri="{FF2B5EF4-FFF2-40B4-BE49-F238E27FC236}">
              <a16:creationId xmlns:a16="http://schemas.microsoft.com/office/drawing/2014/main" xmlns="" id="{349F7E03-9A24-7D4C-9FE2-A7B93EDE25E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259" y="35943"/>
          <a:ext cx="4076700" cy="110490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35"/>
  <sheetViews>
    <sheetView showGridLines="0" showRowColHeaders="0" tabSelected="1" view="pageLayout" zoomScaleNormal="106" workbookViewId="0">
      <selection activeCell="G23" sqref="G23"/>
    </sheetView>
  </sheetViews>
  <sheetFormatPr baseColWidth="10" defaultRowHeight="15.75" x14ac:dyDescent="0.25"/>
  <cols>
    <col min="1" max="1" width="3.375" customWidth="1"/>
    <col min="3" max="4" width="12.125" customWidth="1"/>
    <col min="5" max="5" width="12.125" bestFit="1" customWidth="1"/>
  </cols>
  <sheetData>
    <row r="5" spans="2:8" x14ac:dyDescent="0.25">
      <c r="B5" s="1"/>
      <c r="C5" s="1"/>
      <c r="D5" s="1"/>
      <c r="E5" s="1"/>
      <c r="F5" s="1"/>
      <c r="G5" s="1"/>
      <c r="H5" s="42">
        <v>2.25</v>
      </c>
    </row>
    <row r="6" spans="2:8" x14ac:dyDescent="0.25">
      <c r="B6" s="1"/>
      <c r="C6" s="1"/>
      <c r="D6" s="1"/>
      <c r="E6" s="1"/>
      <c r="F6" s="1"/>
      <c r="G6" s="1"/>
    </row>
    <row r="7" spans="2:8" x14ac:dyDescent="0.25">
      <c r="B7" s="50" t="s">
        <v>0</v>
      </c>
      <c r="C7" s="51"/>
      <c r="D7" s="51"/>
      <c r="E7" s="51"/>
      <c r="F7" s="51"/>
      <c r="G7" s="51"/>
      <c r="H7" s="52"/>
    </row>
    <row r="8" spans="2:8" ht="38.25" x14ac:dyDescent="0.25">
      <c r="B8" s="53" t="s">
        <v>1</v>
      </c>
      <c r="C8" s="54"/>
      <c r="D8" s="4" t="s">
        <v>2</v>
      </c>
      <c r="E8" s="55" t="s">
        <v>3</v>
      </c>
      <c r="F8" s="5" t="s">
        <v>4</v>
      </c>
      <c r="G8" s="6" t="s">
        <v>5</v>
      </c>
      <c r="H8" s="6" t="s">
        <v>6</v>
      </c>
    </row>
    <row r="9" spans="2:8" x14ac:dyDescent="0.25">
      <c r="B9" s="7" t="s">
        <v>7</v>
      </c>
      <c r="C9" s="7" t="s">
        <v>8</v>
      </c>
      <c r="D9" s="8"/>
      <c r="E9" s="56"/>
      <c r="F9" s="9"/>
      <c r="G9" s="10"/>
      <c r="H9" s="11"/>
    </row>
    <row r="10" spans="2:8" x14ac:dyDescent="0.25">
      <c r="B10" s="12">
        <v>0</v>
      </c>
      <c r="C10" s="12">
        <f>B11</f>
        <v>50000</v>
      </c>
      <c r="D10" s="12">
        <v>3000</v>
      </c>
      <c r="E10" s="13" t="s">
        <v>9</v>
      </c>
      <c r="F10" s="12"/>
      <c r="G10" s="14">
        <f>D10</f>
        <v>3000</v>
      </c>
      <c r="H10" s="14">
        <f t="shared" ref="H10:H18" si="0">G10*$H$5</f>
        <v>6750</v>
      </c>
    </row>
    <row r="11" spans="2:8" x14ac:dyDescent="0.25">
      <c r="B11" s="12">
        <v>50000</v>
      </c>
      <c r="C11" s="12">
        <f t="shared" ref="C11:C18" si="1">B12</f>
        <v>100000</v>
      </c>
      <c r="D11" s="12">
        <v>3000</v>
      </c>
      <c r="E11" s="15">
        <v>0.08</v>
      </c>
      <c r="F11" s="12">
        <f t="shared" ref="F11:F18" si="2">(B12-B11)*E11</f>
        <v>4000</v>
      </c>
      <c r="G11" s="12">
        <f>D11+F11</f>
        <v>7000</v>
      </c>
      <c r="H11" s="14">
        <f t="shared" si="0"/>
        <v>15750</v>
      </c>
    </row>
    <row r="12" spans="2:8" x14ac:dyDescent="0.25">
      <c r="B12" s="12">
        <v>100000</v>
      </c>
      <c r="C12" s="12">
        <f t="shared" si="1"/>
        <v>300000</v>
      </c>
      <c r="D12" s="12">
        <f>G11</f>
        <v>7000</v>
      </c>
      <c r="E12" s="15">
        <v>3.5000000000000003E-2</v>
      </c>
      <c r="F12" s="12">
        <f t="shared" si="2"/>
        <v>7000.0000000000009</v>
      </c>
      <c r="G12" s="12">
        <f t="shared" ref="G12:G18" si="3">D12+F12</f>
        <v>14000</v>
      </c>
      <c r="H12" s="14">
        <f t="shared" si="0"/>
        <v>31500</v>
      </c>
    </row>
    <row r="13" spans="2:8" x14ac:dyDescent="0.25">
      <c r="B13" s="12">
        <v>300000</v>
      </c>
      <c r="C13" s="12">
        <f t="shared" si="1"/>
        <v>600000</v>
      </c>
      <c r="D13" s="12">
        <f t="shared" ref="D13:D19" si="4">G12</f>
        <v>14000</v>
      </c>
      <c r="E13" s="15">
        <v>3.2500000000000001E-2</v>
      </c>
      <c r="F13" s="12">
        <f t="shared" si="2"/>
        <v>9750</v>
      </c>
      <c r="G13" s="12">
        <f t="shared" si="3"/>
        <v>23750</v>
      </c>
      <c r="H13" s="14">
        <f t="shared" si="0"/>
        <v>53437.5</v>
      </c>
    </row>
    <row r="14" spans="2:8" x14ac:dyDescent="0.25">
      <c r="B14" s="12">
        <v>600000</v>
      </c>
      <c r="C14" s="12">
        <f t="shared" si="1"/>
        <v>1000000</v>
      </c>
      <c r="D14" s="12">
        <f t="shared" si="4"/>
        <v>23750</v>
      </c>
      <c r="E14" s="15">
        <v>0.02</v>
      </c>
      <c r="F14" s="12">
        <f t="shared" si="2"/>
        <v>8000</v>
      </c>
      <c r="G14" s="12">
        <f t="shared" si="3"/>
        <v>31750</v>
      </c>
      <c r="H14" s="14">
        <f t="shared" si="0"/>
        <v>71437.5</v>
      </c>
    </row>
    <row r="15" spans="2:8" x14ac:dyDescent="0.25">
      <c r="B15" s="12">
        <v>1000000</v>
      </c>
      <c r="C15" s="12">
        <f t="shared" si="1"/>
        <v>3000000</v>
      </c>
      <c r="D15" s="12">
        <f t="shared" si="4"/>
        <v>31750</v>
      </c>
      <c r="E15" s="15">
        <v>5.0000000000000001E-3</v>
      </c>
      <c r="F15" s="12">
        <f t="shared" si="2"/>
        <v>10000</v>
      </c>
      <c r="G15" s="12">
        <f t="shared" si="3"/>
        <v>41750</v>
      </c>
      <c r="H15" s="14">
        <f t="shared" si="0"/>
        <v>93937.5</v>
      </c>
    </row>
    <row r="16" spans="2:8" x14ac:dyDescent="0.25">
      <c r="B16" s="12">
        <v>3000000</v>
      </c>
      <c r="C16" s="12">
        <f t="shared" si="1"/>
        <v>10000000</v>
      </c>
      <c r="D16" s="12">
        <f t="shared" si="4"/>
        <v>41750</v>
      </c>
      <c r="E16" s="15">
        <v>4.0000000000000001E-3</v>
      </c>
      <c r="F16" s="12">
        <f t="shared" si="2"/>
        <v>28000</v>
      </c>
      <c r="G16" s="12">
        <f t="shared" si="3"/>
        <v>69750</v>
      </c>
      <c r="H16" s="14">
        <f t="shared" si="0"/>
        <v>156937.5</v>
      </c>
    </row>
    <row r="17" spans="2:8" x14ac:dyDescent="0.25">
      <c r="B17" s="12">
        <v>10000000</v>
      </c>
      <c r="C17" s="12">
        <f t="shared" si="1"/>
        <v>30000000</v>
      </c>
      <c r="D17" s="12">
        <f t="shared" si="4"/>
        <v>69750</v>
      </c>
      <c r="E17" s="15">
        <v>2E-3</v>
      </c>
      <c r="F17" s="12">
        <f t="shared" si="2"/>
        <v>40000</v>
      </c>
      <c r="G17" s="12">
        <f t="shared" si="3"/>
        <v>109750</v>
      </c>
      <c r="H17" s="14">
        <f t="shared" si="0"/>
        <v>246937.5</v>
      </c>
    </row>
    <row r="18" spans="2:8" x14ac:dyDescent="0.25">
      <c r="B18" s="12">
        <v>30000000</v>
      </c>
      <c r="C18" s="12">
        <f t="shared" si="1"/>
        <v>50000000</v>
      </c>
      <c r="D18" s="12">
        <f t="shared" si="4"/>
        <v>109750</v>
      </c>
      <c r="E18" s="15">
        <v>1.5E-3</v>
      </c>
      <c r="F18" s="12">
        <f t="shared" si="2"/>
        <v>30000</v>
      </c>
      <c r="G18" s="12">
        <f t="shared" si="3"/>
        <v>139750</v>
      </c>
      <c r="H18" s="14">
        <f t="shared" si="0"/>
        <v>314437.5</v>
      </c>
    </row>
    <row r="19" spans="2:8" x14ac:dyDescent="0.25">
      <c r="B19" s="12">
        <v>50000000</v>
      </c>
      <c r="C19" s="12"/>
      <c r="D19" s="12">
        <f t="shared" si="4"/>
        <v>139750</v>
      </c>
      <c r="E19" s="15">
        <v>1E-3</v>
      </c>
      <c r="F19" s="12"/>
      <c r="G19" s="12"/>
      <c r="H19" s="11"/>
    </row>
    <row r="20" spans="2:8" x14ac:dyDescent="0.25">
      <c r="B20" s="57"/>
      <c r="C20" s="57"/>
      <c r="D20" s="57"/>
      <c r="E20" s="57"/>
      <c r="F20" s="57"/>
      <c r="G20" s="57"/>
      <c r="H20" s="16"/>
    </row>
    <row r="21" spans="2:8" ht="19.5" x14ac:dyDescent="0.25">
      <c r="B21" s="59" t="s">
        <v>11</v>
      </c>
      <c r="C21" s="60"/>
      <c r="D21" s="60"/>
      <c r="E21" s="60"/>
      <c r="F21" s="60"/>
      <c r="G21" s="60"/>
      <c r="H21" s="61"/>
    </row>
    <row r="22" spans="2:8" ht="20.25" thickBot="1" x14ac:dyDescent="0.3">
      <c r="B22" s="44"/>
      <c r="C22" s="44"/>
      <c r="D22" s="44"/>
      <c r="E22" s="44"/>
      <c r="F22" s="44"/>
      <c r="G22" s="44"/>
      <c r="H22" s="45"/>
    </row>
    <row r="23" spans="2:8" ht="16.5" thickBot="1" x14ac:dyDescent="0.3">
      <c r="B23" s="17"/>
      <c r="C23" s="18" t="s">
        <v>10</v>
      </c>
      <c r="D23" s="19"/>
      <c r="E23" s="2">
        <v>0</v>
      </c>
      <c r="F23" s="19" t="s">
        <v>16</v>
      </c>
      <c r="G23" s="19"/>
      <c r="H23" s="43">
        <v>1</v>
      </c>
    </row>
    <row r="24" spans="2:8" ht="15" customHeight="1" x14ac:dyDescent="0.25">
      <c r="B24" s="46"/>
      <c r="C24" s="20"/>
      <c r="D24" s="21"/>
      <c r="E24" s="58"/>
      <c r="F24" s="58"/>
      <c r="G24" s="21"/>
      <c r="H24" s="47"/>
    </row>
    <row r="25" spans="2:8" x14ac:dyDescent="0.25">
      <c r="B25" s="39"/>
      <c r="C25" s="40"/>
      <c r="D25" s="40"/>
      <c r="E25" s="40"/>
      <c r="F25" s="40"/>
      <c r="G25" s="40"/>
      <c r="H25" s="41"/>
    </row>
    <row r="26" spans="2:8" x14ac:dyDescent="0.25">
      <c r="B26" s="22"/>
      <c r="C26" s="23"/>
      <c r="D26" s="24" t="s">
        <v>12</v>
      </c>
      <c r="E26" s="25">
        <f>IF(ISNA(VLOOKUP($E$23,$C$10:$F$19,1)),E23,VLOOKUP($E$23,$C$10:$F$19,1))</f>
        <v>0</v>
      </c>
      <c r="F26" s="26" t="s">
        <v>2</v>
      </c>
      <c r="G26" s="65">
        <f>IF($E$23&lt;&gt;0,VLOOKUP($E$23,$B$10:$D$19,3),0)*IF(H23&gt;1,H5,1)</f>
        <v>0</v>
      </c>
      <c r="H26" s="66"/>
    </row>
    <row r="27" spans="2:8" x14ac:dyDescent="0.25">
      <c r="B27" s="27" t="s">
        <v>7</v>
      </c>
      <c r="C27" s="28">
        <f>MIN($D$27,$E$26)</f>
        <v>0</v>
      </c>
      <c r="D27" s="29" t="s">
        <v>8</v>
      </c>
      <c r="E27" s="28">
        <f>E23</f>
        <v>0</v>
      </c>
      <c r="F27" s="30" t="str">
        <f>VLOOKUP(E26,$B$10:$E$19,4)</f>
        <v>forfait</v>
      </c>
      <c r="G27" s="67">
        <f>(E27-E26)*IF(ISNUMBER(F27),F27,0)*IF(H23&gt;1,H5,1)</f>
        <v>0</v>
      </c>
      <c r="H27" s="68"/>
    </row>
    <row r="28" spans="2:8" x14ac:dyDescent="0.25">
      <c r="B28" s="31"/>
      <c r="C28" s="32" t="s">
        <v>13</v>
      </c>
      <c r="D28" s="33"/>
      <c r="E28" s="62"/>
      <c r="F28" s="62"/>
      <c r="G28" s="69">
        <f>G26+G27</f>
        <v>0</v>
      </c>
      <c r="H28" s="70"/>
    </row>
    <row r="29" spans="2:8" x14ac:dyDescent="0.25">
      <c r="B29" s="21"/>
      <c r="C29" s="21"/>
      <c r="D29" s="21"/>
      <c r="E29" s="21"/>
      <c r="F29" s="21"/>
      <c r="G29" s="21"/>
      <c r="H29" s="16"/>
    </row>
    <row r="30" spans="2:8" x14ac:dyDescent="0.25">
      <c r="B30" s="34" t="s">
        <v>14</v>
      </c>
      <c r="C30" s="35"/>
      <c r="D30" s="35"/>
      <c r="E30" s="35"/>
      <c r="F30" s="35"/>
      <c r="G30" s="63">
        <v>2250</v>
      </c>
      <c r="H30" s="64"/>
    </row>
    <row r="31" spans="2:8" x14ac:dyDescent="0.25">
      <c r="B31" s="36"/>
      <c r="C31" s="36"/>
      <c r="D31" s="36"/>
      <c r="E31" s="36"/>
      <c r="F31" s="36"/>
      <c r="G31" s="36"/>
      <c r="H31" s="16"/>
    </row>
    <row r="32" spans="2:8" x14ac:dyDescent="0.25">
      <c r="B32" s="37" t="s">
        <v>15</v>
      </c>
      <c r="C32" s="38"/>
      <c r="D32" s="38"/>
      <c r="E32" s="38"/>
      <c r="F32" s="38"/>
      <c r="G32" s="48">
        <f>G28+G30</f>
        <v>2250</v>
      </c>
      <c r="H32" s="49"/>
    </row>
    <row r="33" spans="2:7" x14ac:dyDescent="0.25">
      <c r="B33" s="71" t="s">
        <v>17</v>
      </c>
      <c r="C33" s="3"/>
      <c r="D33" s="3"/>
      <c r="E33" s="3"/>
      <c r="F33" s="3"/>
      <c r="G33" s="3"/>
    </row>
    <row r="34" spans="2:7" x14ac:dyDescent="0.25">
      <c r="B34" s="72" t="s">
        <v>18</v>
      </c>
      <c r="C34" s="72"/>
      <c r="D34" s="72"/>
    </row>
    <row r="35" spans="2:7" x14ac:dyDescent="0.25">
      <c r="B35" s="72" t="s">
        <v>19</v>
      </c>
      <c r="C35" s="72"/>
      <c r="D35" s="72"/>
    </row>
  </sheetData>
  <sheetProtection password="CA77" sheet="1" objects="1" scenarios="1"/>
  <mergeCells count="12">
    <mergeCell ref="G32:H32"/>
    <mergeCell ref="B7:H7"/>
    <mergeCell ref="B8:C8"/>
    <mergeCell ref="E8:E9"/>
    <mergeCell ref="B20:G20"/>
    <mergeCell ref="E24:F24"/>
    <mergeCell ref="B21:H21"/>
    <mergeCell ref="E28:F28"/>
    <mergeCell ref="G30:H30"/>
    <mergeCell ref="G26:H26"/>
    <mergeCell ref="G27:H27"/>
    <mergeCell ref="G28:H28"/>
  </mergeCells>
  <pageMargins left="0.7" right="0.7" top="0.75" bottom="0.75" header="0.3" footer="0.3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Coût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Vois</dc:creator>
  <cp:lastModifiedBy>User</cp:lastModifiedBy>
  <cp:lastPrinted>2018-06-28T14:00:45Z</cp:lastPrinted>
  <dcterms:created xsi:type="dcterms:W3CDTF">2018-06-20T17:26:31Z</dcterms:created>
  <dcterms:modified xsi:type="dcterms:W3CDTF">2018-08-29T03:43:51Z</dcterms:modified>
</cp:coreProperties>
</file>